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763.2024 - PJ HERCRUZ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30" l="1"/>
  <c r="F61" i="30"/>
  <c r="I25" i="30"/>
  <c r="G7" i="30" l="1"/>
  <c r="I7" i="30"/>
  <c r="G8" i="30"/>
  <c r="I8" i="30"/>
  <c r="G9" i="30"/>
  <c r="I9" i="30"/>
  <c r="E24" i="30" l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J40" i="30"/>
  <c r="J41" i="30"/>
  <c r="I42" i="30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J42" i="30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<sst xmlns="http://schemas.openxmlformats.org/spreadsheetml/2006/main" count="1532" uniqueCount="289">
  <si>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</si>
  <si>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</si>
  <si>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</si>
  <si>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</si>
  <si>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</si>
  <si>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</si>
  <si>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</si>
  <si>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</si>
  <si>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</si>
  <si>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</si>
  <si>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</si>
  <si>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</si>
  <si>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</si>
  <si>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</si>
  <si>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</si>
  <si>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</si>
  <si>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</si>
  <si>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</si>
  <si>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</si>
  <si>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</si>
  <si>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</si>
  <si>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</si>
  <si>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</si>
  <si>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</si>
  <si>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</si>
  <si>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</si>
  <si>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</si>
  <si>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</si>
  <si>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</si>
  <si>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</si>
  <si>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</si>
  <si>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</si>
  <si>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</si>
  <si>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</si>
  <si>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</si>
  <si>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</si>
  <si>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</si>
  <si>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</si>
  <si>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</si>
  <si>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</si>
  <si>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</si>
  <si>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</si>
  <si>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</si>
  <si>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</si>
  <si>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</si>
  <si>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</si>
  <si>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</si>
  <si>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</si>
  <si>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</si>
  <si>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</si>
  <si>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</si>
  <si>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</si>
  <si>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</si>
  <si>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</si>
  <si>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</si>
  <si>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</si>
  <si>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</si>
  <si>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</si>
  <si>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</si>
  <si>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</si>
  <si>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</si>
  <si>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</si>
  <si>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</si>
  <si>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</si>
  <si>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</si>
  <si>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</si>
  <si>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</si>
  <si>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</si>
  <si>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</si>
  <si>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</si>
  <si>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</si>
  <si>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</si>
  <si>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</si>
  <si>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</si>
  <si>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</si>
  <si>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</si>
  <si>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</si>
  <si>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</si>
  <si>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</si>
  <si>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</si>
  <si>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</si>
  <si>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</si>
  <si>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</si>
  <si>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</si>
  <si>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</si>
  <si>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</si>
  <si>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</si>
  <si>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</si>
  <si>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</si>
  <si>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</si>
  <si>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</si>
  <si>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</si>
  <si>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</si>
  <si>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</si>
  <si>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</si>
  <si>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</si>
  <si>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</si>
  <si>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</si>
  <si>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</si>
  <si>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</si>
  <si>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</si>
  <si>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</si>
  <si>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</si>
  <si>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</si>
  <si>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</si>
  <si>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</si>
  <si>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</si>
  <si>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</si>
  <si>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</si>
  <si>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</si>
  <si>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</si>
  <si>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</si>
  <si>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</si>
  <si>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</si>
  <si>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</si>
  <si>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</si>
  <si>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</si>
  <si>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</si>
  <si>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</si>
  <si>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</si>
  <si>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</si>
  <si>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</si>
  <si>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</si>
  <si>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</si>
  <si>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</si>
  <si>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</si>
  <si>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</si>
  <si>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</si>
  <si>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</si>
  <si>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</si>
  <si>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</si>
  <si>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</si>
  <si>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</si>
  <si>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</si>
  <si>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</si>
  <si>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</si>
  <si>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</si>
  <si>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</si>
  <si>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</si>
  <si>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</si>
  <si>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</si>
  <si>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</si>
  <si>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</si>
  <si>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</si>
  <si>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</si>
  <si>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</si>
  <si>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</si>
  <si>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</si>
  <si>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</si>
  <si>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</si>
  <si>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</si>
  <si>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</si>
  <si>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</si>
  <si>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</si>
  <si>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</si>
  <si>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</si>
  <si>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</si>
  <si>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</si>
  <si>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</si>
  <si>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</si>
  <si>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</si>
  <si>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</si>
  <si>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</si>
  <si>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</si>
  <si>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</si>
  <si>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</si>
  <si>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</si>
  <si>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</si>
  <si>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</si>
  <si>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</si>
  <si>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</si>
  <si>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</si>
  <si>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</si>
  <si>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</si>
  <si>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</si>
  <si>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</si>
  <si>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</si>
  <si>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</si>
  <si>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</si>
  <si>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</si>
  <si>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</si>
  <si>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</si>
  <si>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</si>
  <si>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</si>
  <si>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</si>
  <si>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</si>
  <si>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</si>
  <si>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</si>
  <si>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</si>
  <si>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</si>
  <si>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</si>
  <si>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</si>
  <si>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</si>
  <si>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</si>
  <si>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</si>
  <si>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</si>
  <si>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</si>
  <si>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</si>
  <si>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</si>
  <si>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</si>
  <si>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</si>
  <si>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</si>
  <si>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</si>
  <si>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</si>
  <si>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</si>
  <si>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</si>
  <si>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</si>
  <si>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</si>
  <si>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</si>
  <si>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</si>
  <si>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</si>
  <si>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</si>
  <si>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</si>
  <si>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</si>
  <si>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</si>
  <si>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</si>
  <si>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</si>
  <si>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</si>
  <si>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</si>
  <si>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</si>
  <si>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</si>
  <si>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</si>
  <si>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</si>
  <si>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</si>
  <si>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</si>
  <si>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</si>
  <si>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</si>
  <si>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</si>
  <si>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</si>
  <si>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</si>
  <si>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</si>
  <si>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</si>
  <si>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</si>
  <si>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</si>
  <si>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</si>
  <si>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</si>
  <si>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</si>
  <si>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</si>
  <si>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</si>
  <si>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</si>
  <si>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</si>
  <si>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</si>
  <si>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</si>
  <si>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</si>
  <si>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</si>
  <si>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</si>
  <si>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</si>
  <si>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</si>
  <si>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</si>
  <si>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</si>
  <si>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</si>
  <si>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</si>
  <si>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</si>
  <si>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</si>
  <si>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</si>
  <si>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</si>
  <si>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</si>
  <si>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</si>
  <si>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</si>
  <si>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</si>
  <si>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</si>
  <si>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</si>
  <si>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</si>
  <si>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</si>
  <si>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</si>
  <si>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</si>
  <si>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</si>
  <si>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</si>
  <si>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</si>
  <si>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</si>
  <si>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</si>
  <si>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</si>
  <si>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</si>
  <si>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</si>
  <si>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</si>
  <si>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</si>
  <si>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MÉDICO NEUROLOGIA - ELETROENCEFALOGRAMA</t>
  </si>
  <si>
    <t>MÉDICO INFECTOLOGIA</t>
  </si>
  <si>
    <t>MÉDICO EPIDEMIOLOGISTA</t>
  </si>
  <si>
    <t>MÉDICO COORDENADOR DO AMBULATÓRIO</t>
  </si>
  <si>
    <t>MÉDICO COORDENADOR DO NEP</t>
  </si>
  <si>
    <t>MÉDICO COORDENADOR DA EMERGÊNCIA</t>
  </si>
  <si>
    <t>PROVA REAL (A+B+ C- D) MENSAL (= 0)</t>
  </si>
  <si>
    <t>Médico Intensivista Rotina</t>
  </si>
  <si>
    <t>Médico Intensivista Plantão</t>
  </si>
  <si>
    <t>ANUAL</t>
  </si>
  <si>
    <t>LOTE 1 - TERAPIA INTENSIVA ADULTO</t>
  </si>
  <si>
    <t>VALOR ANUAL</t>
  </si>
  <si>
    <t>Médico Intensivista Coordenação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</si>
</sst>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0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177" fontId="62" fillId="0" borderId="3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A24" sqref="A24:D24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9" t="s">
        <v>286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33" t="s">
        <v>255</v>
      </c>
      <c r="B2" s="734"/>
      <c r="C2" s="734"/>
      <c r="D2" s="734"/>
      <c r="E2" s="734"/>
      <c r="F2" s="734"/>
      <c r="G2" s="734"/>
      <c r="H2" s="734"/>
      <c r="I2" s="734"/>
      <c r="J2" s="735"/>
    </row>
    <row r="3" spans="1:10" ht="15" customHeight="1" x14ac:dyDescent="0.2">
      <c r="A3" s="715" t="s">
        <v>28</v>
      </c>
      <c r="B3" s="716"/>
      <c r="C3" s="716"/>
      <c r="D3" s="716"/>
      <c r="E3" s="724" t="s">
        <v>29</v>
      </c>
      <c r="F3" s="728"/>
      <c r="G3" s="722" t="s">
        <v>263</v>
      </c>
      <c r="H3" s="723"/>
      <c r="I3" s="724" t="s">
        <v>264</v>
      </c>
      <c r="J3" s="725"/>
    </row>
    <row r="4" spans="1:10" ht="15" customHeight="1" x14ac:dyDescent="0.2">
      <c r="A4" s="715" t="s">
        <v>288</v>
      </c>
      <c r="B4" s="716"/>
      <c r="C4" s="716"/>
      <c r="D4" s="716"/>
      <c r="E4" s="729">
        <v>129</v>
      </c>
      <c r="F4" s="730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15" t="s">
        <v>283</v>
      </c>
      <c r="B5" s="716"/>
      <c r="C5" s="716"/>
      <c r="D5" s="716"/>
      <c r="E5" s="729">
        <v>3654</v>
      </c>
      <c r="F5" s="730"/>
      <c r="G5" s="674">
        <f t="shared" ref="G5:G23" si="0">ROUND(H5,2)</f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15" t="s">
        <v>284</v>
      </c>
      <c r="B6" s="716"/>
      <c r="C6" s="716"/>
      <c r="D6" s="716"/>
      <c r="E6" s="729">
        <v>7308</v>
      </c>
      <c r="F6" s="730"/>
      <c r="G6" s="674">
        <f t="shared" si="0"/>
        <v>0</v>
      </c>
      <c r="H6" s="673">
        <v>0</v>
      </c>
      <c r="I6" s="709">
        <f>E6*G6</f>
        <v>0</v>
      </c>
      <c r="J6" s="710"/>
    </row>
    <row r="7" spans="1:10" ht="15" hidden="1" customHeight="1" x14ac:dyDescent="0.2">
      <c r="A7" s="739"/>
      <c r="B7" s="740"/>
      <c r="C7" s="740"/>
      <c r="D7" s="741"/>
      <c r="E7" s="729"/>
      <c r="F7" s="730"/>
      <c r="G7" s="674">
        <f t="shared" si="0"/>
        <v>0</v>
      </c>
      <c r="H7" s="673">
        <v>0</v>
      </c>
      <c r="I7" s="738">
        <f t="shared" ref="I7:I20" si="1">E7*G7</f>
        <v>0</v>
      </c>
      <c r="J7" s="710"/>
    </row>
    <row r="8" spans="1:10" ht="15" hidden="1" customHeight="1" x14ac:dyDescent="0.2">
      <c r="A8" s="739"/>
      <c r="B8" s="740"/>
      <c r="C8" s="740"/>
      <c r="D8" s="741"/>
      <c r="E8" s="729"/>
      <c r="F8" s="730"/>
      <c r="G8" s="674">
        <f t="shared" si="0"/>
        <v>0</v>
      </c>
      <c r="H8" s="673">
        <v>0</v>
      </c>
      <c r="I8" s="738">
        <f t="shared" si="1"/>
        <v>0</v>
      </c>
      <c r="J8" s="710"/>
    </row>
    <row r="9" spans="1:10" ht="15" hidden="1" customHeight="1" x14ac:dyDescent="0.2">
      <c r="A9" s="739"/>
      <c r="B9" s="740"/>
      <c r="C9" s="740"/>
      <c r="D9" s="741"/>
      <c r="E9" s="729"/>
      <c r="F9" s="730"/>
      <c r="G9" s="674">
        <f t="shared" si="0"/>
        <v>0</v>
      </c>
      <c r="H9" s="673">
        <v>0</v>
      </c>
      <c r="I9" s="738">
        <f t="shared" si="1"/>
        <v>0</v>
      </c>
      <c r="J9" s="710"/>
    </row>
    <row r="10" spans="1:10" ht="15" hidden="1" customHeight="1" x14ac:dyDescent="0.2">
      <c r="A10" s="715" t="s">
        <v>75</v>
      </c>
      <c r="B10" s="716"/>
      <c r="C10" s="716"/>
      <c r="D10" s="716"/>
      <c r="E10" s="729"/>
      <c r="F10" s="730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15"/>
      <c r="B11" s="716"/>
      <c r="C11" s="716"/>
      <c r="D11" s="716"/>
      <c r="E11" s="729"/>
      <c r="F11" s="730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15"/>
      <c r="B12" s="716"/>
      <c r="C12" s="716"/>
      <c r="D12" s="716"/>
      <c r="E12" s="729"/>
      <c r="F12" s="730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 t="s">
        <v>276</v>
      </c>
      <c r="B13" s="716"/>
      <c r="C13" s="716"/>
      <c r="D13" s="716"/>
      <c r="E13" s="729">
        <v>0</v>
      </c>
      <c r="F13" s="730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 t="s">
        <v>277</v>
      </c>
      <c r="B14" s="716"/>
      <c r="C14" s="716"/>
      <c r="D14" s="716"/>
      <c r="E14" s="729">
        <v>0</v>
      </c>
      <c r="F14" s="730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 t="s">
        <v>278</v>
      </c>
      <c r="B15" s="716"/>
      <c r="C15" s="716"/>
      <c r="D15" s="716"/>
      <c r="E15" s="729">
        <v>0</v>
      </c>
      <c r="F15" s="730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 t="s">
        <v>279</v>
      </c>
      <c r="B16" s="716"/>
      <c r="C16" s="716"/>
      <c r="D16" s="716"/>
      <c r="E16" s="729">
        <v>0</v>
      </c>
      <c r="F16" s="730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 t="s">
        <v>280</v>
      </c>
      <c r="B17" s="716"/>
      <c r="C17" s="716"/>
      <c r="D17" s="716"/>
      <c r="E17" s="729">
        <v>0</v>
      </c>
      <c r="F17" s="730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 t="s">
        <v>281</v>
      </c>
      <c r="B18" s="716"/>
      <c r="C18" s="716"/>
      <c r="D18" s="716"/>
      <c r="E18" s="729">
        <v>0</v>
      </c>
      <c r="F18" s="730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9">
        <v>0</v>
      </c>
      <c r="F19" s="730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9">
        <v>0</v>
      </c>
      <c r="F20" s="730"/>
      <c r="G20" s="674">
        <f t="shared" si="0"/>
        <v>0</v>
      </c>
      <c r="H20" s="673">
        <v>0</v>
      </c>
      <c r="I20" s="709">
        <f t="shared" si="1"/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9">
        <v>0</v>
      </c>
      <c r="F21" s="730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9">
        <v>0</v>
      </c>
      <c r="F22" s="730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5" hidden="1" customHeight="1" x14ac:dyDescent="0.2">
      <c r="A23" s="715"/>
      <c r="B23" s="716"/>
      <c r="C23" s="716"/>
      <c r="D23" s="716"/>
      <c r="E23" s="729">
        <v>0</v>
      </c>
      <c r="F23" s="730"/>
      <c r="G23" s="674">
        <f t="shared" si="0"/>
        <v>0</v>
      </c>
      <c r="H23" s="673">
        <v>0</v>
      </c>
      <c r="I23" s="709">
        <f>E23*G23</f>
        <v>0</v>
      </c>
      <c r="J23" s="710"/>
    </row>
    <row r="24" spans="1:10" ht="15" customHeight="1" x14ac:dyDescent="0.2">
      <c r="A24" s="726" t="s">
        <v>256</v>
      </c>
      <c r="B24" s="727"/>
      <c r="C24" s="727"/>
      <c r="D24" s="727"/>
      <c r="E24" s="731">
        <f>SUM(E4:F17)</f>
        <v>11091</v>
      </c>
      <c r="F24" s="732"/>
      <c r="G24" s="675"/>
      <c r="H24" s="752" t="s">
        <v>275</v>
      </c>
      <c r="I24" s="736">
        <f>SUM(I4:J22)</f>
        <v>0</v>
      </c>
      <c r="J24" s="737"/>
    </row>
    <row r="25" spans="1:10" ht="15" customHeight="1" thickBot="1" x14ac:dyDescent="0.25">
      <c r="A25" s="758" t="s">
        <v>287</v>
      </c>
      <c r="B25" s="759"/>
      <c r="C25" s="759"/>
      <c r="D25" s="759"/>
      <c r="E25" s="760">
        <f>E24*12</f>
        <v>133092</v>
      </c>
      <c r="F25" s="761"/>
      <c r="G25" s="675"/>
      <c r="H25" s="753"/>
      <c r="I25" s="754">
        <f>I24*12</f>
        <v>0</v>
      </c>
      <c r="J25" s="755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64" t="s">
        <v>265</v>
      </c>
      <c r="B27" s="765"/>
      <c r="C27" s="762" t="s">
        <v>262</v>
      </c>
      <c r="D27" s="763"/>
      <c r="F27" s="768" t="s">
        <v>266</v>
      </c>
      <c r="G27" s="625" t="s">
        <v>261</v>
      </c>
      <c r="H27" s="770" t="s">
        <v>254</v>
      </c>
      <c r="I27" s="756"/>
      <c r="J27" s="757"/>
    </row>
    <row r="28" spans="1:10" ht="12.75" x14ac:dyDescent="0.2">
      <c r="A28" s="766"/>
      <c r="B28" s="767"/>
      <c r="C28" s="670"/>
      <c r="D28" s="671" t="s">
        <v>275</v>
      </c>
      <c r="F28" s="769"/>
      <c r="G28" s="672" t="s">
        <v>275</v>
      </c>
      <c r="H28" s="771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72">
        <f>SUM(C29:C31)</f>
        <v>0</v>
      </c>
      <c r="D32" s="773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19" t="s">
        <v>267</v>
      </c>
      <c r="B35" s="720"/>
      <c r="C35" s="720"/>
      <c r="D35" s="720"/>
      <c r="E35" s="721"/>
      <c r="F35" s="719" t="s">
        <v>268</v>
      </c>
      <c r="G35" s="720"/>
      <c r="H35" s="720"/>
      <c r="I35" s="720"/>
      <c r="J35" s="721"/>
    </row>
    <row r="36" spans="1:10" ht="25.5" x14ac:dyDescent="0.2">
      <c r="A36" s="715" t="s">
        <v>28</v>
      </c>
      <c r="B36" s="716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 t="shared" ref="A37:A42" si="3">A4</f>
        <v>Médico Intensivista Coordenação</v>
      </c>
      <c r="B37" s="712"/>
      <c r="C37" s="676">
        <f t="shared" ref="C37:C42" si="4"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 t="shared" ref="I37:I42" si="5">G4</f>
        <v>0</v>
      </c>
      <c r="J37" s="678">
        <f t="shared" ref="J37:J42" si="6">I4</f>
        <v>0</v>
      </c>
    </row>
    <row r="38" spans="1:10" ht="12.75" x14ac:dyDescent="0.2">
      <c r="A38" s="711" t="str">
        <f t="shared" si="3"/>
        <v>Médico Intensivista Rotina</v>
      </c>
      <c r="B38" s="712"/>
      <c r="C38" s="676">
        <f t="shared" si="4"/>
        <v>3654</v>
      </c>
      <c r="D38" s="642">
        <f t="shared" ref="D38:D56" si="7">IFERROR(I38-H38-G38,"0")</f>
        <v>0</v>
      </c>
      <c r="E38" s="677">
        <f t="shared" ref="E38:E56" si="8">C38*D38</f>
        <v>0</v>
      </c>
      <c r="F38" s="680" t="str">
        <f t="shared" ref="F38:F56" si="9">IFERROR(J38/$J$57,"0")</f>
        <v>0</v>
      </c>
      <c r="G38" s="642">
        <f t="shared" ref="G38:G56" si="10">IFERROR(($C$32*F38)/C38,"0")</f>
        <v>0</v>
      </c>
      <c r="H38" s="642">
        <f t="shared" ref="H38:H56" si="11">IFERROR(($H$32*F38)/C38,"0")</f>
        <v>0</v>
      </c>
      <c r="I38" s="643">
        <f t="shared" si="5"/>
        <v>0</v>
      </c>
      <c r="J38" s="678">
        <f t="shared" si="6"/>
        <v>0</v>
      </c>
    </row>
    <row r="39" spans="1:10" ht="13.5" thickBot="1" x14ac:dyDescent="0.25">
      <c r="A39" s="711" t="str">
        <f t="shared" si="3"/>
        <v>Médico Intensivista Plantão</v>
      </c>
      <c r="B39" s="712"/>
      <c r="C39" s="676">
        <f t="shared" si="4"/>
        <v>7308</v>
      </c>
      <c r="D39" s="642">
        <f t="shared" si="7"/>
        <v>0</v>
      </c>
      <c r="E39" s="677">
        <f t="shared" si="8"/>
        <v>0</v>
      </c>
      <c r="F39" s="680" t="str">
        <f t="shared" si="9"/>
        <v>0</v>
      </c>
      <c r="G39" s="642">
        <f t="shared" si="10"/>
        <v>0</v>
      </c>
      <c r="H39" s="642">
        <f t="shared" si="11"/>
        <v>0</v>
      </c>
      <c r="I39" s="643">
        <f t="shared" si="5"/>
        <v>0</v>
      </c>
      <c r="J39" s="678">
        <f t="shared" si="6"/>
        <v>0</v>
      </c>
    </row>
    <row r="40" spans="1:10" ht="12.75" hidden="1" x14ac:dyDescent="0.2">
      <c r="A40" s="711">
        <f t="shared" si="3"/>
        <v>0</v>
      </c>
      <c r="B40" s="712"/>
      <c r="C40" s="676">
        <f t="shared" si="4"/>
        <v>0</v>
      </c>
      <c r="D40" s="642">
        <f t="shared" si="7"/>
        <v>0</v>
      </c>
      <c r="E40" s="677">
        <f t="shared" si="8"/>
        <v>0</v>
      </c>
      <c r="F40" s="680" t="str">
        <f t="shared" si="9"/>
        <v>0</v>
      </c>
      <c r="G40" s="642" t="str">
        <f t="shared" si="10"/>
        <v>0</v>
      </c>
      <c r="H40" s="642" t="str">
        <f t="shared" si="11"/>
        <v>0</v>
      </c>
      <c r="I40" s="643">
        <f t="shared" si="5"/>
        <v>0</v>
      </c>
      <c r="J40" s="678">
        <f t="shared" si="6"/>
        <v>0</v>
      </c>
    </row>
    <row r="41" spans="1:10" ht="12.75" hidden="1" x14ac:dyDescent="0.2">
      <c r="A41" s="711">
        <f t="shared" si="3"/>
        <v>0</v>
      </c>
      <c r="B41" s="712"/>
      <c r="C41" s="676">
        <f t="shared" si="4"/>
        <v>0</v>
      </c>
      <c r="D41" s="642">
        <f t="shared" si="7"/>
        <v>0</v>
      </c>
      <c r="E41" s="677">
        <f t="shared" si="8"/>
        <v>0</v>
      </c>
      <c r="F41" s="680" t="str">
        <f t="shared" si="9"/>
        <v>0</v>
      </c>
      <c r="G41" s="642" t="str">
        <f t="shared" si="10"/>
        <v>0</v>
      </c>
      <c r="H41" s="642" t="str">
        <f t="shared" si="11"/>
        <v>0</v>
      </c>
      <c r="I41" s="643">
        <f t="shared" si="5"/>
        <v>0</v>
      </c>
      <c r="J41" s="678">
        <f t="shared" si="6"/>
        <v>0</v>
      </c>
    </row>
    <row r="42" spans="1:10" ht="13.5" hidden="1" thickBot="1" x14ac:dyDescent="0.25">
      <c r="A42" s="711">
        <f t="shared" si="3"/>
        <v>0</v>
      </c>
      <c r="B42" s="712"/>
      <c r="C42" s="676">
        <f t="shared" si="4"/>
        <v>0</v>
      </c>
      <c r="D42" s="642">
        <f t="shared" si="7"/>
        <v>0</v>
      </c>
      <c r="E42" s="677">
        <f t="shared" si="8"/>
        <v>0</v>
      </c>
      <c r="F42" s="680" t="str">
        <f t="shared" si="9"/>
        <v>0</v>
      </c>
      <c r="G42" s="642" t="str">
        <f t="shared" si="10"/>
        <v>0</v>
      </c>
      <c r="H42" s="642" t="str">
        <f t="shared" si="11"/>
        <v>0</v>
      </c>
      <c r="I42" s="643">
        <f t="shared" si="5"/>
        <v>0</v>
      </c>
      <c r="J42" s="678">
        <f t="shared" si="6"/>
        <v>0</v>
      </c>
    </row>
    <row r="43" spans="1:10" ht="12.75" hidden="1" x14ac:dyDescent="0.2">
      <c r="A43" s="711" t="str">
        <f t="shared" ref="A43:A56" si="12">A10</f>
        <v xml:space="preserve"> </v>
      </c>
      <c r="B43" s="712"/>
      <c r="C43" s="676">
        <f t="shared" ref="C43:C56" si="13">E10</f>
        <v>0</v>
      </c>
      <c r="D43" s="642">
        <f t="shared" si="7"/>
        <v>0</v>
      </c>
      <c r="E43" s="677">
        <f t="shared" si="8"/>
        <v>0</v>
      </c>
      <c r="F43" s="680" t="str">
        <f t="shared" si="9"/>
        <v>0</v>
      </c>
      <c r="G43" s="642" t="str">
        <f t="shared" si="10"/>
        <v>0</v>
      </c>
      <c r="H43" s="642" t="str">
        <f t="shared" si="11"/>
        <v>0</v>
      </c>
      <c r="I43" s="643">
        <f t="shared" ref="I43:I56" si="14">G10</f>
        <v>0</v>
      </c>
      <c r="J43" s="678">
        <f t="shared" ref="J43:J56" si="15">I10</f>
        <v>0</v>
      </c>
    </row>
    <row r="44" spans="1:10" ht="12.75" hidden="1" x14ac:dyDescent="0.2">
      <c r="A44" s="711">
        <f t="shared" si="12"/>
        <v>0</v>
      </c>
      <c r="B44" s="712"/>
      <c r="C44" s="676">
        <f t="shared" si="13"/>
        <v>0</v>
      </c>
      <c r="D44" s="642">
        <f t="shared" si="7"/>
        <v>0</v>
      </c>
      <c r="E44" s="677">
        <f t="shared" si="8"/>
        <v>0</v>
      </c>
      <c r="F44" s="680" t="str">
        <f t="shared" si="9"/>
        <v>0</v>
      </c>
      <c r="G44" s="642" t="str">
        <f t="shared" si="10"/>
        <v>0</v>
      </c>
      <c r="H44" s="642" t="str">
        <f t="shared" si="11"/>
        <v>0</v>
      </c>
      <c r="I44" s="643">
        <f t="shared" si="14"/>
        <v>0</v>
      </c>
      <c r="J44" s="678">
        <f t="shared" si="15"/>
        <v>0</v>
      </c>
    </row>
    <row r="45" spans="1:10" ht="13.5" hidden="1" thickBot="1" x14ac:dyDescent="0.25">
      <c r="A45" s="711">
        <f t="shared" si="12"/>
        <v>0</v>
      </c>
      <c r="B45" s="712"/>
      <c r="C45" s="676">
        <f t="shared" si="13"/>
        <v>0</v>
      </c>
      <c r="D45" s="642">
        <f t="shared" si="7"/>
        <v>0</v>
      </c>
      <c r="E45" s="677">
        <f t="shared" si="8"/>
        <v>0</v>
      </c>
      <c r="F45" s="680" t="str">
        <f t="shared" si="9"/>
        <v>0</v>
      </c>
      <c r="G45" s="642" t="str">
        <f t="shared" si="10"/>
        <v>0</v>
      </c>
      <c r="H45" s="642" t="str">
        <f t="shared" si="11"/>
        <v>0</v>
      </c>
      <c r="I45" s="643">
        <f t="shared" si="14"/>
        <v>0</v>
      </c>
      <c r="J45" s="678">
        <f t="shared" si="15"/>
        <v>0</v>
      </c>
    </row>
    <row r="46" spans="1:10" ht="24" hidden="1" customHeight="1" x14ac:dyDescent="0.2">
      <c r="A46" s="711" t="str">
        <f t="shared" si="12"/>
        <v>MÉDICO NEUROLOGIA - ELETROENCEFALOGRAMA</v>
      </c>
      <c r="B46" s="712"/>
      <c r="C46" s="676">
        <f t="shared" si="13"/>
        <v>0</v>
      </c>
      <c r="D46" s="642">
        <f t="shared" si="7"/>
        <v>0</v>
      </c>
      <c r="E46" s="677">
        <f t="shared" si="8"/>
        <v>0</v>
      </c>
      <c r="F46" s="680" t="str">
        <f t="shared" si="9"/>
        <v>0</v>
      </c>
      <c r="G46" s="642" t="str">
        <f t="shared" si="10"/>
        <v>0</v>
      </c>
      <c r="H46" s="642" t="str">
        <f t="shared" si="11"/>
        <v>0</v>
      </c>
      <c r="I46" s="643">
        <f t="shared" si="14"/>
        <v>0</v>
      </c>
      <c r="J46" s="678">
        <f t="shared" si="15"/>
        <v>0</v>
      </c>
    </row>
    <row r="47" spans="1:10" ht="12.75" hidden="1" x14ac:dyDescent="0.2">
      <c r="A47" s="711" t="str">
        <f t="shared" si="12"/>
        <v>MÉDICO INFECTOLOGIA</v>
      </c>
      <c r="B47" s="712"/>
      <c r="C47" s="676">
        <f t="shared" si="13"/>
        <v>0</v>
      </c>
      <c r="D47" s="642">
        <f t="shared" si="7"/>
        <v>0</v>
      </c>
      <c r="E47" s="677">
        <f t="shared" si="8"/>
        <v>0</v>
      </c>
      <c r="F47" s="680" t="str">
        <f t="shared" si="9"/>
        <v>0</v>
      </c>
      <c r="G47" s="642" t="str">
        <f t="shared" si="10"/>
        <v>0</v>
      </c>
      <c r="H47" s="642" t="str">
        <f t="shared" si="11"/>
        <v>0</v>
      </c>
      <c r="I47" s="643">
        <f t="shared" si="14"/>
        <v>0</v>
      </c>
      <c r="J47" s="678">
        <f t="shared" si="15"/>
        <v>0</v>
      </c>
    </row>
    <row r="48" spans="1:10" ht="12.75" hidden="1" x14ac:dyDescent="0.2">
      <c r="A48" s="711" t="str">
        <f t="shared" si="12"/>
        <v>MÉDICO EPIDEMIOLOGISTA</v>
      </c>
      <c r="B48" s="712"/>
      <c r="C48" s="676">
        <f t="shared" si="13"/>
        <v>0</v>
      </c>
      <c r="D48" s="642">
        <f t="shared" si="7"/>
        <v>0</v>
      </c>
      <c r="E48" s="677">
        <f t="shared" si="8"/>
        <v>0</v>
      </c>
      <c r="F48" s="680" t="str">
        <f t="shared" si="9"/>
        <v>0</v>
      </c>
      <c r="G48" s="642" t="str">
        <f t="shared" si="10"/>
        <v>0</v>
      </c>
      <c r="H48" s="642" t="str">
        <f t="shared" si="11"/>
        <v>0</v>
      </c>
      <c r="I48" s="643">
        <f t="shared" si="14"/>
        <v>0</v>
      </c>
      <c r="J48" s="678">
        <f t="shared" si="15"/>
        <v>0</v>
      </c>
    </row>
    <row r="49" spans="1:10" ht="24.75" hidden="1" customHeight="1" x14ac:dyDescent="0.2">
      <c r="A49" s="711" t="str">
        <f t="shared" si="12"/>
        <v>MÉDICO COORDENADOR DO AMBULATÓRIO</v>
      </c>
      <c r="B49" s="712"/>
      <c r="C49" s="676">
        <f t="shared" si="13"/>
        <v>0</v>
      </c>
      <c r="D49" s="642">
        <f t="shared" si="7"/>
        <v>0</v>
      </c>
      <c r="E49" s="677">
        <f t="shared" si="8"/>
        <v>0</v>
      </c>
      <c r="F49" s="680" t="str">
        <f t="shared" si="9"/>
        <v>0</v>
      </c>
      <c r="G49" s="642" t="str">
        <f t="shared" si="10"/>
        <v>0</v>
      </c>
      <c r="H49" s="642" t="str">
        <f t="shared" si="11"/>
        <v>0</v>
      </c>
      <c r="I49" s="643">
        <f t="shared" si="14"/>
        <v>0</v>
      </c>
      <c r="J49" s="678">
        <f t="shared" si="15"/>
        <v>0</v>
      </c>
    </row>
    <row r="50" spans="1:10" ht="13.5" hidden="1" thickBot="1" x14ac:dyDescent="0.25">
      <c r="A50" s="711" t="str">
        <f t="shared" si="12"/>
        <v>MÉDICO COORDENADOR DO NEP</v>
      </c>
      <c r="B50" s="712"/>
      <c r="C50" s="676">
        <f t="shared" si="13"/>
        <v>0</v>
      </c>
      <c r="D50" s="642">
        <f t="shared" si="7"/>
        <v>0</v>
      </c>
      <c r="E50" s="677">
        <f t="shared" si="8"/>
        <v>0</v>
      </c>
      <c r="F50" s="680" t="str">
        <f t="shared" si="9"/>
        <v>0</v>
      </c>
      <c r="G50" s="642" t="str">
        <f t="shared" si="10"/>
        <v>0</v>
      </c>
      <c r="H50" s="642" t="str">
        <f t="shared" si="11"/>
        <v>0</v>
      </c>
      <c r="I50" s="643">
        <f t="shared" si="14"/>
        <v>0</v>
      </c>
      <c r="J50" s="678">
        <f t="shared" si="15"/>
        <v>0</v>
      </c>
    </row>
    <row r="51" spans="1:10" ht="27.75" hidden="1" customHeight="1" thickBot="1" x14ac:dyDescent="0.25">
      <c r="A51" s="717" t="str">
        <f t="shared" si="12"/>
        <v>MÉDICO COORDENADOR DA EMERGÊNCIA</v>
      </c>
      <c r="B51" s="718"/>
      <c r="C51" s="676">
        <f t="shared" si="13"/>
        <v>0</v>
      </c>
      <c r="D51" s="642">
        <f>IFERROR(I51-H51-G51,"0")</f>
        <v>0</v>
      </c>
      <c r="E51" s="677">
        <f t="shared" si="8"/>
        <v>0</v>
      </c>
      <c r="F51" s="680" t="str">
        <f t="shared" si="9"/>
        <v>0</v>
      </c>
      <c r="G51" s="642" t="str">
        <f t="shared" si="10"/>
        <v>0</v>
      </c>
      <c r="H51" s="642" t="str">
        <f t="shared" si="11"/>
        <v>0</v>
      </c>
      <c r="I51" s="643">
        <f t="shared" si="14"/>
        <v>0</v>
      </c>
      <c r="J51" s="678">
        <f t="shared" si="15"/>
        <v>0</v>
      </c>
    </row>
    <row r="52" spans="1:10" ht="12.75" hidden="1" x14ac:dyDescent="0.2">
      <c r="A52" s="711">
        <f t="shared" si="12"/>
        <v>0</v>
      </c>
      <c r="B52" s="712"/>
      <c r="C52" s="676">
        <f t="shared" si="13"/>
        <v>0</v>
      </c>
      <c r="D52" s="642">
        <f t="shared" si="7"/>
        <v>0</v>
      </c>
      <c r="E52" s="677">
        <f>C52*D52</f>
        <v>0</v>
      </c>
      <c r="F52" s="680" t="str">
        <f t="shared" si="9"/>
        <v>0</v>
      </c>
      <c r="G52" s="642" t="str">
        <f t="shared" si="10"/>
        <v>0</v>
      </c>
      <c r="H52" s="642" t="str">
        <f t="shared" si="11"/>
        <v>0</v>
      </c>
      <c r="I52" s="643">
        <f t="shared" si="14"/>
        <v>0</v>
      </c>
      <c r="J52" s="678">
        <f t="shared" si="15"/>
        <v>0</v>
      </c>
    </row>
    <row r="53" spans="1:10" ht="12.75" hidden="1" x14ac:dyDescent="0.2">
      <c r="A53" s="711">
        <f t="shared" si="12"/>
        <v>0</v>
      </c>
      <c r="B53" s="712"/>
      <c r="C53" s="676">
        <f t="shared" si="13"/>
        <v>0</v>
      </c>
      <c r="D53" s="642">
        <f t="shared" si="7"/>
        <v>0</v>
      </c>
      <c r="E53" s="677">
        <f t="shared" si="8"/>
        <v>0</v>
      </c>
      <c r="F53" s="680" t="str">
        <f t="shared" si="9"/>
        <v>0</v>
      </c>
      <c r="G53" s="642" t="str">
        <f t="shared" si="10"/>
        <v>0</v>
      </c>
      <c r="H53" s="642" t="str">
        <f t="shared" si="11"/>
        <v>0</v>
      </c>
      <c r="I53" s="643">
        <f t="shared" si="14"/>
        <v>0</v>
      </c>
      <c r="J53" s="678">
        <f t="shared" si="15"/>
        <v>0</v>
      </c>
    </row>
    <row r="54" spans="1:10" ht="12.75" hidden="1" x14ac:dyDescent="0.2">
      <c r="A54" s="711">
        <f t="shared" si="12"/>
        <v>0</v>
      </c>
      <c r="B54" s="712"/>
      <c r="C54" s="676">
        <f t="shared" si="13"/>
        <v>0</v>
      </c>
      <c r="D54" s="642">
        <f t="shared" si="7"/>
        <v>0</v>
      </c>
      <c r="E54" s="677">
        <f t="shared" si="8"/>
        <v>0</v>
      </c>
      <c r="F54" s="680" t="str">
        <f t="shared" si="9"/>
        <v>0</v>
      </c>
      <c r="G54" s="642" t="str">
        <f t="shared" si="10"/>
        <v>0</v>
      </c>
      <c r="H54" s="642" t="str">
        <f t="shared" si="11"/>
        <v>0</v>
      </c>
      <c r="I54" s="643">
        <f t="shared" si="14"/>
        <v>0</v>
      </c>
      <c r="J54" s="678">
        <f t="shared" si="15"/>
        <v>0</v>
      </c>
    </row>
    <row r="55" spans="1:10" ht="12.75" hidden="1" x14ac:dyDescent="0.2">
      <c r="A55" s="711">
        <f t="shared" si="12"/>
        <v>0</v>
      </c>
      <c r="B55" s="712"/>
      <c r="C55" s="676">
        <f t="shared" si="13"/>
        <v>0</v>
      </c>
      <c r="D55" s="642">
        <f t="shared" si="7"/>
        <v>0</v>
      </c>
      <c r="E55" s="677">
        <f t="shared" si="8"/>
        <v>0</v>
      </c>
      <c r="F55" s="680" t="str">
        <f t="shared" si="9"/>
        <v>0</v>
      </c>
      <c r="G55" s="642" t="str">
        <f t="shared" si="10"/>
        <v>0</v>
      </c>
      <c r="H55" s="642" t="str">
        <f t="shared" si="11"/>
        <v>0</v>
      </c>
      <c r="I55" s="643">
        <f t="shared" si="14"/>
        <v>0</v>
      </c>
      <c r="J55" s="678">
        <f t="shared" si="15"/>
        <v>0</v>
      </c>
    </row>
    <row r="56" spans="1:10" ht="13.5" hidden="1" thickBot="1" x14ac:dyDescent="0.25">
      <c r="A56" s="711">
        <f t="shared" si="12"/>
        <v>0</v>
      </c>
      <c r="B56" s="712"/>
      <c r="C56" s="676">
        <f t="shared" si="13"/>
        <v>0</v>
      </c>
      <c r="D56" s="642">
        <f t="shared" si="7"/>
        <v>0</v>
      </c>
      <c r="E56" s="677">
        <f t="shared" si="8"/>
        <v>0</v>
      </c>
      <c r="F56" s="680" t="str">
        <f t="shared" si="9"/>
        <v>0</v>
      </c>
      <c r="G56" s="642" t="str">
        <f t="shared" si="10"/>
        <v>0</v>
      </c>
      <c r="H56" s="642" t="str">
        <f t="shared" si="11"/>
        <v>0</v>
      </c>
      <c r="I56" s="643">
        <f t="shared" si="14"/>
        <v>0</v>
      </c>
      <c r="J56" s="684">
        <f t="shared" si="15"/>
        <v>0</v>
      </c>
    </row>
    <row r="57" spans="1:10" ht="13.5" thickBot="1" x14ac:dyDescent="0.25">
      <c r="A57" s="713" t="s">
        <v>8</v>
      </c>
      <c r="B57" s="714"/>
      <c r="C57" s="644">
        <f t="shared" ref="C57" si="16">E24</f>
        <v>11091</v>
      </c>
      <c r="D57" s="682"/>
      <c r="E57" s="645">
        <f>SUM(E37:E56)</f>
        <v>0</v>
      </c>
      <c r="F57" s="679" t="str">
        <f>IFERROR(J57/$J$57,"0")</f>
        <v>0</v>
      </c>
      <c r="G57" s="750"/>
      <c r="H57" s="751"/>
      <c r="I57" s="751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42" t="s">
        <v>282</v>
      </c>
      <c r="D59" s="743"/>
      <c r="E59" s="743"/>
      <c r="F59" s="746">
        <f>(C32+H32+E57)-J57</f>
        <v>0</v>
      </c>
      <c r="G59" s="746"/>
      <c r="H59" s="747"/>
      <c r="I59" s="650"/>
      <c r="J59" s="650"/>
    </row>
    <row r="60" spans="1:10" ht="15.75" customHeight="1" x14ac:dyDescent="0.2">
      <c r="C60" s="742" t="s">
        <v>269</v>
      </c>
      <c r="D60" s="743"/>
      <c r="E60" s="743"/>
      <c r="F60" s="746">
        <f>C32+H32+E57</f>
        <v>0</v>
      </c>
      <c r="G60" s="746"/>
      <c r="H60" s="747"/>
      <c r="I60" s="663"/>
      <c r="J60" s="628"/>
    </row>
    <row r="61" spans="1:10" ht="15" customHeight="1" thickBot="1" x14ac:dyDescent="0.25">
      <c r="C61" s="744" t="s">
        <v>285</v>
      </c>
      <c r="D61" s="745"/>
      <c r="E61" s="745"/>
      <c r="F61" s="748">
        <f>F60*12</f>
        <v>0</v>
      </c>
      <c r="G61" s="748"/>
      <c r="H61" s="749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6" t="s">
        <v>241</v>
      </c>
      <c r="B1" s="776"/>
      <c r="C1" s="776"/>
      <c r="D1" s="776"/>
      <c r="E1" s="776"/>
      <c r="F1" s="776"/>
      <c r="G1" s="344"/>
      <c r="H1" s="315"/>
      <c r="I1" s="315"/>
      <c r="J1" s="315"/>
      <c r="K1" s="315"/>
    </row>
    <row r="2" spans="1:14" s="365" customFormat="1" ht="45" customHeight="1" x14ac:dyDescent="0.25">
      <c r="A2" s="777" t="s">
        <v>196</v>
      </c>
      <c r="B2" s="778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9" t="s">
        <v>34</v>
      </c>
      <c r="B4" s="780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9" t="s">
        <v>35</v>
      </c>
      <c r="B5" s="780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9" t="s">
        <v>36</v>
      </c>
      <c r="B6" s="780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4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9" t="s">
        <v>210</v>
      </c>
      <c r="B9" s="78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9" t="s">
        <v>211</v>
      </c>
      <c r="B10" s="780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9" t="s">
        <v>212</v>
      </c>
      <c r="B11" s="780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3" t="s">
        <v>191</v>
      </c>
      <c r="B15" s="784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3" t="s">
        <v>192</v>
      </c>
      <c r="B16" s="784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3" t="s">
        <v>193</v>
      </c>
      <c r="B17" s="784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5" t="s">
        <v>8</v>
      </c>
      <c r="B18" s="786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9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7"/>
      <c r="B26" s="788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7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9" t="s">
        <v>58</v>
      </c>
      <c r="B41" s="790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1" t="s">
        <v>59</v>
      </c>
      <c r="B42" s="782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1" t="s">
        <v>60</v>
      </c>
      <c r="B44" s="782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1" t="s">
        <v>24</v>
      </c>
      <c r="B45" s="792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1" t="s">
        <v>26</v>
      </c>
      <c r="B46" s="792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3" t="s">
        <v>27</v>
      </c>
      <c r="B47" s="794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5"/>
      <c r="B48" s="795"/>
      <c r="C48" s="795"/>
      <c r="D48" s="795"/>
      <c r="E48" s="795"/>
      <c r="F48" s="795"/>
      <c r="G48" s="795"/>
      <c r="H48" s="795"/>
      <c r="I48" s="795"/>
      <c r="J48" s="795"/>
      <c r="K48" s="795"/>
      <c r="L48" s="795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6" t="s">
        <v>209</v>
      </c>
      <c r="B1" s="776"/>
      <c r="C1" s="776"/>
      <c r="D1" s="776"/>
      <c r="E1" s="776"/>
      <c r="F1" s="776"/>
      <c r="G1" s="344"/>
      <c r="H1" s="315"/>
      <c r="I1" s="315"/>
      <c r="J1" s="315"/>
      <c r="K1" s="315"/>
    </row>
    <row r="2" spans="1:15" s="365" customFormat="1" ht="41.25" customHeight="1" x14ac:dyDescent="0.25">
      <c r="A2" s="799" t="s">
        <v>28</v>
      </c>
      <c r="B2" s="799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5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8"/>
      <c r="B26" s="788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8" t="s">
        <v>8</v>
      </c>
      <c r="B27" s="788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2" t="s">
        <v>24</v>
      </c>
      <c r="B47" s="792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2" t="s">
        <v>26</v>
      </c>
      <c r="B48" s="792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2" t="s">
        <v>27</v>
      </c>
      <c r="B49" s="792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5"/>
      <c r="B50" s="795"/>
      <c r="C50" s="795"/>
      <c r="D50" s="795"/>
      <c r="E50" s="795"/>
      <c r="F50" s="795"/>
      <c r="G50" s="795"/>
      <c r="H50" s="795"/>
      <c r="I50" s="795"/>
      <c r="J50" s="795"/>
      <c r="K50" s="795"/>
      <c r="L50" s="795"/>
      <c r="M50" s="795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1" t="s">
        <v>205</v>
      </c>
      <c r="B1" s="801"/>
      <c r="C1" s="801"/>
      <c r="D1" s="801"/>
      <c r="E1" s="801"/>
      <c r="F1" s="801"/>
      <c r="G1" s="555"/>
      <c r="H1" s="555"/>
    </row>
    <row r="2" spans="1:13" s="196" customFormat="1" ht="60" customHeight="1" x14ac:dyDescent="0.25">
      <c r="A2" s="802" t="s">
        <v>196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5" t="s">
        <v>37</v>
      </c>
      <c r="B7" s="77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0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0"/>
      <c r="B12" s="780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8" t="s">
        <v>8</v>
      </c>
      <c r="B14" s="788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0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8"/>
      <c r="B22" s="788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8" t="s">
        <v>8</v>
      </c>
      <c r="B23" s="788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0" t="s">
        <v>58</v>
      </c>
      <c r="B39" s="800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2" t="s">
        <v>24</v>
      </c>
      <c r="B43" s="792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2" t="s">
        <v>26</v>
      </c>
      <c r="B44" s="792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2" t="s">
        <v>27</v>
      </c>
      <c r="B45" s="792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4" t="s">
        <v>204</v>
      </c>
      <c r="B1" s="804"/>
      <c r="C1" s="804"/>
      <c r="D1" s="804"/>
      <c r="E1" s="804"/>
      <c r="F1" s="804"/>
      <c r="G1" s="390"/>
      <c r="H1" s="390"/>
    </row>
    <row r="2" spans="1:16" s="196" customFormat="1" ht="51" customHeight="1" x14ac:dyDescent="0.25">
      <c r="A2" s="805" t="s">
        <v>196</v>
      </c>
      <c r="B2" s="806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9" t="s">
        <v>34</v>
      </c>
      <c r="B4" s="780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9" t="s">
        <v>35</v>
      </c>
      <c r="B5" s="780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9" t="s">
        <v>36</v>
      </c>
      <c r="B6" s="780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4" t="s">
        <v>37</v>
      </c>
      <c r="B7" s="775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9"/>
      <c r="B11" s="780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9"/>
      <c r="B12" s="780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7" t="s">
        <v>8</v>
      </c>
      <c r="B14" s="788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9" t="s">
        <v>52</v>
      </c>
      <c r="B20" s="780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7"/>
      <c r="B22" s="788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7" t="s">
        <v>8</v>
      </c>
      <c r="B23" s="788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7" t="s">
        <v>58</v>
      </c>
      <c r="B39" s="800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8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8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1" t="s">
        <v>24</v>
      </c>
      <c r="B43" s="792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1" t="s">
        <v>26</v>
      </c>
      <c r="B44" s="792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3" t="s">
        <v>27</v>
      </c>
      <c r="B45" s="794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2" t="s">
        <v>182</v>
      </c>
      <c r="B10" s="813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2" t="s">
        <v>183</v>
      </c>
      <c r="B11" s="813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2" t="s">
        <v>184</v>
      </c>
      <c r="B12" s="813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2" t="s">
        <v>185</v>
      </c>
      <c r="B13" s="813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2" t="s">
        <v>186</v>
      </c>
      <c r="B14" s="813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2" t="s">
        <v>187</v>
      </c>
      <c r="B15" s="813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2" t="s">
        <v>188</v>
      </c>
      <c r="B16" s="813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2" t="s">
        <v>189</v>
      </c>
      <c r="B17" s="813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4" t="s">
        <v>8</v>
      </c>
      <c r="B19" s="814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4" t="s">
        <v>8</v>
      </c>
      <c r="B28" s="81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0" t="s">
        <v>58</v>
      </c>
      <c r="B44" s="800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0" t="s">
        <v>28</v>
      </c>
      <c r="B2" s="810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0" t="s">
        <v>34</v>
      </c>
      <c r="B4" s="780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0" t="s">
        <v>35</v>
      </c>
      <c r="B5" s="780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0" t="s">
        <v>36</v>
      </c>
      <c r="B6" s="780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9" t="s">
        <v>37</v>
      </c>
      <c r="B7" s="809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2" t="s">
        <v>181</v>
      </c>
      <c r="B9" s="813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2" t="s">
        <v>182</v>
      </c>
      <c r="B10" s="813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2" t="s">
        <v>183</v>
      </c>
      <c r="B11" s="813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2" t="s">
        <v>184</v>
      </c>
      <c r="B12" s="813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2" t="s">
        <v>185</v>
      </c>
      <c r="B13" s="813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2" t="s">
        <v>186</v>
      </c>
      <c r="B14" s="813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2" t="s">
        <v>187</v>
      </c>
      <c r="B15" s="813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2" t="s">
        <v>188</v>
      </c>
      <c r="B16" s="813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2" t="s">
        <v>189</v>
      </c>
      <c r="B17" s="813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2" t="s">
        <v>190</v>
      </c>
      <c r="B18" s="813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4" t="s">
        <v>8</v>
      </c>
      <c r="B19" s="814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9" t="s">
        <v>52</v>
      </c>
      <c r="B25" s="809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8"/>
      <c r="B27" s="788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4" t="s">
        <v>8</v>
      </c>
      <c r="B28" s="814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0" t="s">
        <v>58</v>
      </c>
      <c r="B44" s="800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1" t="s">
        <v>24</v>
      </c>
      <c r="B48" s="811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1" t="s">
        <v>26</v>
      </c>
      <c r="B49" s="811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1" t="s">
        <v>27</v>
      </c>
      <c r="B50" s="811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6" t="s">
        <v>206</v>
      </c>
      <c r="B1" s="816"/>
      <c r="C1" s="816"/>
      <c r="D1" s="816"/>
      <c r="E1" s="816"/>
      <c r="F1" s="816"/>
      <c r="G1" s="410"/>
      <c r="H1" s="410"/>
      <c r="I1" s="410"/>
      <c r="J1" s="410"/>
    </row>
    <row r="2" spans="1:13" s="414" customFormat="1" ht="75" customHeight="1" x14ac:dyDescent="0.25">
      <c r="A2" s="817" t="s">
        <v>28</v>
      </c>
      <c r="B2" s="817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5" t="s">
        <v>34</v>
      </c>
      <c r="B4" s="815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5" t="s">
        <v>35</v>
      </c>
      <c r="B5" s="815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5" t="s">
        <v>36</v>
      </c>
      <c r="B6" s="815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5" t="s">
        <v>37</v>
      </c>
      <c r="B7" s="815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5">
        <v>7</v>
      </c>
      <c r="B15" s="815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5">
        <v>8</v>
      </c>
      <c r="B16" s="815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5">
        <v>9</v>
      </c>
      <c r="B17" s="815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9" t="s">
        <v>8</v>
      </c>
      <c r="B18" s="819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5" t="s">
        <v>52</v>
      </c>
      <c r="B24" s="815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9"/>
      <c r="B26" s="819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9" t="s">
        <v>8</v>
      </c>
      <c r="B27" s="819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0" t="s">
        <v>58</v>
      </c>
      <c r="B43" s="820"/>
      <c r="C43" s="436"/>
      <c r="D43" s="436"/>
      <c r="E43" s="456">
        <f>F18+E34</f>
        <v>200024.15987088002</v>
      </c>
    </row>
    <row r="44" spans="1:13" hidden="1" x14ac:dyDescent="0.2">
      <c r="A44" s="818" t="s">
        <v>59</v>
      </c>
      <c r="B44" s="818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8" t="s">
        <v>60</v>
      </c>
      <c r="B46" s="818"/>
      <c r="C46" s="443"/>
      <c r="D46" s="443"/>
      <c r="E46" s="457">
        <f>E44/(1-B40)</f>
        <v>218964.59755980299</v>
      </c>
    </row>
    <row r="47" spans="1:13" s="459" customFormat="1" x14ac:dyDescent="0.2">
      <c r="A47" s="821" t="s">
        <v>24</v>
      </c>
      <c r="B47" s="821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1" t="s">
        <v>26</v>
      </c>
      <c r="B48" s="821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1" t="s">
        <v>27</v>
      </c>
      <c r="B49" s="821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4" t="s">
        <v>206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4" s="196" customFormat="1" ht="75" customHeight="1" x14ac:dyDescent="0.25">
      <c r="A2" s="803" t="s">
        <v>28</v>
      </c>
      <c r="B2" s="803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0" t="s">
        <v>34</v>
      </c>
      <c r="B4" s="780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0" t="s">
        <v>35</v>
      </c>
      <c r="B5" s="780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0" t="s">
        <v>36</v>
      </c>
      <c r="B6" s="780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5" t="s">
        <v>37</v>
      </c>
      <c r="B7" s="775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0">
        <v>7</v>
      </c>
      <c r="B15" s="780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0">
        <v>8</v>
      </c>
      <c r="B16" s="780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0">
        <v>9</v>
      </c>
      <c r="B17" s="780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8" t="s">
        <v>8</v>
      </c>
      <c r="B18" s="788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0" t="s">
        <v>52</v>
      </c>
      <c r="B24" s="780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8"/>
      <c r="B26" s="788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8" t="s">
        <v>8</v>
      </c>
      <c r="B27" s="788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0" t="s">
        <v>58</v>
      </c>
      <c r="B43" s="800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2" t="s">
        <v>24</v>
      </c>
      <c r="B47" s="792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2" t="s">
        <v>26</v>
      </c>
      <c r="B48" s="792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2" t="s">
        <v>27</v>
      </c>
      <c r="B49" s="792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3"/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4" t="s">
        <v>208</v>
      </c>
      <c r="B1" s="804"/>
      <c r="C1" s="804"/>
      <c r="D1" s="804"/>
      <c r="E1" s="804"/>
      <c r="F1" s="804"/>
      <c r="G1" s="390"/>
      <c r="H1" s="390"/>
      <c r="I1" s="390"/>
      <c r="J1" s="390"/>
    </row>
    <row r="2" spans="1:15" s="196" customFormat="1" ht="74.25" customHeight="1" x14ac:dyDescent="0.25">
      <c r="A2" s="824" t="s">
        <v>28</v>
      </c>
      <c r="B2" s="806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9" t="s">
        <v>34</v>
      </c>
      <c r="B4" s="780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9" t="s">
        <v>35</v>
      </c>
      <c r="B5" s="780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9" t="s">
        <v>36</v>
      </c>
      <c r="B6" s="780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4" t="s">
        <v>37</v>
      </c>
      <c r="B7" s="775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5" t="s">
        <v>8</v>
      </c>
      <c r="B20" s="786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9" t="s">
        <v>52</v>
      </c>
      <c r="B26" s="780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7"/>
      <c r="B28" s="788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7" t="s">
        <v>8</v>
      </c>
      <c r="B29" s="788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7" t="s">
        <v>58</v>
      </c>
      <c r="B45" s="800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8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8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1" t="s">
        <v>24</v>
      </c>
      <c r="B49" s="792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1" t="s">
        <v>26</v>
      </c>
      <c r="B50" s="792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3" t="s">
        <v>27</v>
      </c>
      <c r="B51" s="794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5" t="s">
        <v>207</v>
      </c>
      <c r="B1" s="825"/>
      <c r="C1" s="825"/>
      <c r="D1" s="825"/>
      <c r="E1" s="825"/>
      <c r="F1" s="825"/>
      <c r="G1" s="475"/>
      <c r="H1" s="475"/>
      <c r="I1" s="475"/>
      <c r="J1" s="475"/>
    </row>
    <row r="2" spans="1:17" s="471" customFormat="1" ht="62.25" customHeight="1" x14ac:dyDescent="0.25">
      <c r="A2" s="817" t="s">
        <v>28</v>
      </c>
      <c r="B2" s="817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5" t="s">
        <v>34</v>
      </c>
      <c r="B4" s="815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5" t="s">
        <v>35</v>
      </c>
      <c r="B5" s="815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5" t="s">
        <v>36</v>
      </c>
      <c r="B6" s="815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5" t="s">
        <v>37</v>
      </c>
      <c r="B7" s="815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7" t="s">
        <v>240</v>
      </c>
      <c r="B16" s="827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7" t="s">
        <v>243</v>
      </c>
      <c r="B18" s="827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9" t="s">
        <v>8</v>
      </c>
      <c r="B20" s="819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5" t="s">
        <v>52</v>
      </c>
      <c r="B26" s="815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9"/>
      <c r="B28" s="819"/>
      <c r="G28" s="415"/>
      <c r="H28" s="415"/>
      <c r="I28" s="415"/>
      <c r="J28" s="415"/>
    </row>
    <row r="29" spans="1:17" hidden="1" x14ac:dyDescent="0.2">
      <c r="A29" s="819" t="s">
        <v>8</v>
      </c>
      <c r="B29" s="819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8" t="s">
        <v>58</v>
      </c>
      <c r="B45" s="818"/>
      <c r="E45" s="457">
        <f>F20+E36</f>
        <v>300357.34586937481</v>
      </c>
    </row>
    <row r="46" spans="1:19" hidden="1" x14ac:dyDescent="0.2">
      <c r="A46" s="818" t="s">
        <v>59</v>
      </c>
      <c r="B46" s="818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8" t="s">
        <v>60</v>
      </c>
      <c r="B48" s="818"/>
      <c r="E48" s="457">
        <f>E46/(1-B42)</f>
        <v>328797.79097154021</v>
      </c>
    </row>
    <row r="49" spans="1:13" s="485" customFormat="1" ht="8.1" customHeight="1" x14ac:dyDescent="0.2">
      <c r="A49" s="821" t="s">
        <v>24</v>
      </c>
      <c r="B49" s="821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1" t="s">
        <v>26</v>
      </c>
      <c r="B50" s="821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1" t="s">
        <v>27</v>
      </c>
      <c r="B51" s="821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6"/>
      <c r="B52" s="826"/>
      <c r="C52" s="826"/>
      <c r="D52" s="826"/>
      <c r="E52" s="826"/>
      <c r="F52" s="826"/>
      <c r="G52" s="826"/>
      <c r="H52" s="826"/>
      <c r="I52" s="826"/>
      <c r="J52" s="826"/>
      <c r="K52" s="826"/>
      <c r="L52" s="826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9" t="s">
        <v>165</v>
      </c>
      <c r="B1" s="839"/>
      <c r="C1" s="839"/>
      <c r="D1" s="839"/>
      <c r="E1" s="839"/>
      <c r="F1" s="839"/>
    </row>
    <row r="2" spans="1:11" s="248" customFormat="1" ht="22.5" customHeight="1" x14ac:dyDescent="0.25">
      <c r="A2" s="836" t="s">
        <v>28</v>
      </c>
      <c r="B2" s="83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6" t="s">
        <v>166</v>
      </c>
      <c r="B4" s="83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7" t="s">
        <v>169</v>
      </c>
      <c r="B5" s="838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33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4" t="s">
        <v>22</v>
      </c>
      <c r="B26" s="834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5" t="s">
        <v>60</v>
      </c>
      <c r="B27" s="835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8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9" t="s">
        <v>173</v>
      </c>
      <c r="B1" s="839"/>
      <c r="C1" s="839"/>
      <c r="D1" s="839"/>
      <c r="E1" s="839"/>
      <c r="F1" s="839"/>
    </row>
    <row r="2" spans="1:13" s="248" customFormat="1" ht="22.5" customHeight="1" x14ac:dyDescent="0.25">
      <c r="A2" s="836" t="s">
        <v>28</v>
      </c>
      <c r="B2" s="83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6" t="s">
        <v>166</v>
      </c>
      <c r="B4" s="83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4" t="s">
        <v>178</v>
      </c>
      <c r="I15" s="843" t="s">
        <v>177</v>
      </c>
      <c r="J15" s="843"/>
    </row>
    <row r="16" spans="1:13" ht="9" customHeight="1" x14ac:dyDescent="0.25">
      <c r="A16" s="264"/>
      <c r="B16" s="258"/>
      <c r="C16" s="257"/>
      <c r="D16" s="257"/>
      <c r="E16" s="244"/>
      <c r="F16" s="244"/>
      <c r="H16" s="844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33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4" t="s">
        <v>22</v>
      </c>
      <c r="B26" s="834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5" t="s">
        <v>60</v>
      </c>
      <c r="B27" s="835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8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9" t="s">
        <v>173</v>
      </c>
      <c r="B1" s="839"/>
      <c r="C1" s="839"/>
      <c r="D1" s="839"/>
      <c r="E1" s="839"/>
      <c r="F1" s="839"/>
    </row>
    <row r="2" spans="1:13" s="248" customFormat="1" ht="22.5" customHeight="1" x14ac:dyDescent="0.25">
      <c r="A2" s="848" t="s">
        <v>28</v>
      </c>
      <c r="B2" s="849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8" t="s">
        <v>166</v>
      </c>
      <c r="B4" s="849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1" t="s">
        <v>174</v>
      </c>
      <c r="B5" s="842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40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3" t="s">
        <v>58</v>
      </c>
      <c r="B25" s="845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6" t="s">
        <v>22</v>
      </c>
      <c r="B26" s="847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9" t="s">
        <v>24</v>
      </c>
      <c r="B28" s="830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9" t="s">
        <v>26</v>
      </c>
      <c r="B29" s="830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9" t="s">
        <v>157</v>
      </c>
      <c r="B30" s="830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2024-03-12T14:51:57Z</dcterms:modified>
  <dc:language>pt-BR</dc:language>
</cp:coreProperties>
</file>